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1495" windowHeight="9570" activeTab="0"/>
  </bookViews>
  <sheets>
    <sheet name="查分申请" sheetId="1" r:id="rId1"/>
  </sheets>
  <definedNames/>
  <calcPr fullCalcOnLoad="1"/>
</workbook>
</file>

<file path=xl/sharedStrings.xml><?xml version="1.0" encoding="utf-8"?>
<sst xmlns="http://schemas.openxmlformats.org/spreadsheetml/2006/main" count="64" uniqueCount="8">
  <si>
    <t>《教育公共基础》</t>
  </si>
  <si>
    <t>原始成绩</t>
  </si>
  <si>
    <t>查分复核成绩</t>
  </si>
  <si>
    <t>姓名</t>
  </si>
  <si>
    <t>准考证号</t>
  </si>
  <si>
    <t>职位名称</t>
  </si>
  <si>
    <t>职位编号</t>
  </si>
  <si>
    <t>科目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</si>
</sst>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9">
    <font>
      <sz val="11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2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6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3" fillId="17" borderId="6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8" fillId="22" borderId="0" applyNumberFormat="0" applyBorder="0" applyAlignment="0" applyProtection="0"/>
    <xf numFmtId="0" fontId="10" fillId="16" borderId="8" applyNumberFormat="0" applyAlignment="0" applyProtection="0"/>
    <xf numFmtId="0" fontId="9" fillId="7" borderId="5" applyNumberFormat="0" applyAlignment="0" applyProtection="0"/>
    <xf numFmtId="0" fontId="0" fillId="23" borderId="9" applyNumberFormat="0" applyFont="0" applyAlignment="0" applyProtection="0"/>
  </cellStyleXfs>
  <cellXfs count="7"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0" fontId="18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showGridLines="0" tabSelected="1" zoomScalePageLayoutView="0" workbookViewId="0" topLeftCell="A1">
      <selection activeCell="B63" sqref="B63"/>
    </sheetView>
  </sheetViews>
  <sheetFormatPr defaultColWidth="9.00390625" defaultRowHeight="13.5"/>
  <cols>
    <col min="1" max="1" width="7.125" style="1" bestFit="1" customWidth="1"/>
    <col min="2" max="2" width="15.00390625" style="1" bestFit="1" customWidth="1"/>
    <col min="3" max="3" width="21.375" style="1" bestFit="1" customWidth="1"/>
    <col min="4" max="4" width="9.50390625" style="1" bestFit="1" customWidth="1"/>
    <col min="5" max="5" width="17.25390625" style="1" bestFit="1" customWidth="1"/>
    <col min="6" max="6" width="9.50390625" style="1" bestFit="1" customWidth="1"/>
    <col min="7" max="7" width="13.875" style="2" bestFit="1" customWidth="1"/>
  </cols>
  <sheetData>
    <row r="1" spans="1:7" ht="14.25">
      <c r="A1" s="5" t="s">
        <v>3</v>
      </c>
      <c r="B1" s="5" t="s">
        <v>4</v>
      </c>
      <c r="C1" s="5" t="s">
        <v>5</v>
      </c>
      <c r="D1" s="5" t="s">
        <v>6</v>
      </c>
      <c r="E1" s="5" t="s">
        <v>7</v>
      </c>
      <c r="F1" s="5" t="s">
        <v>1</v>
      </c>
      <c r="G1" s="6" t="s">
        <v>2</v>
      </c>
    </row>
    <row r="2" spans="1:7" ht="13.5">
      <c r="A2" s="3" t="str">
        <f>"张力萍"</f>
        <v>张力萍</v>
      </c>
      <c r="B2" s="3" t="str">
        <f>"1512059011022"</f>
        <v>1512059011022</v>
      </c>
      <c r="C2" s="3" t="str">
        <f>"小学语文教师"</f>
        <v>小学语文教师</v>
      </c>
      <c r="D2" s="3" t="str">
        <f>"8040401"</f>
        <v>8040401</v>
      </c>
      <c r="E2" s="3" t="s">
        <v>0</v>
      </c>
      <c r="F2" s="3" t="str">
        <f>"60"</f>
        <v>60</v>
      </c>
      <c r="G2" s="4">
        <v>60</v>
      </c>
    </row>
    <row r="3" spans="1:7" ht="13.5">
      <c r="A3" s="3" t="str">
        <f>"王吉浩"</f>
        <v>王吉浩</v>
      </c>
      <c r="B3" s="3" t="str">
        <f>"1512059012804"</f>
        <v>1512059012804</v>
      </c>
      <c r="C3" s="3" t="str">
        <f>"小学数学教师"</f>
        <v>小学数学教师</v>
      </c>
      <c r="D3" s="3" t="str">
        <f>"8040801"</f>
        <v>8040801</v>
      </c>
      <c r="E3" s="3" t="s">
        <v>0</v>
      </c>
      <c r="F3" s="3" t="str">
        <f>"62"</f>
        <v>62</v>
      </c>
      <c r="G3" s="4">
        <v>62</v>
      </c>
    </row>
    <row r="4" spans="1:7" ht="13.5">
      <c r="A4" s="3" t="str">
        <f>"雷搴"</f>
        <v>雷搴</v>
      </c>
      <c r="B4" s="3" t="str">
        <f>"1512059022114"</f>
        <v>1512059022114</v>
      </c>
      <c r="C4" s="3" t="str">
        <f>"隆昌七中高中英语教师"</f>
        <v>隆昌七中高中英语教师</v>
      </c>
      <c r="D4" s="3" t="str">
        <f>"8060303"</f>
        <v>8060303</v>
      </c>
      <c r="E4" s="3" t="s">
        <v>0</v>
      </c>
      <c r="F4" s="3" t="str">
        <f>"68"</f>
        <v>68</v>
      </c>
      <c r="G4" s="4">
        <v>68</v>
      </c>
    </row>
    <row r="5" spans="1:7" ht="13.5">
      <c r="A5" s="3" t="str">
        <f>"陈晓英"</f>
        <v>陈晓英</v>
      </c>
      <c r="B5" s="3" t="str">
        <f>"1512059013010"</f>
        <v>1512059013010</v>
      </c>
      <c r="C5" s="3" t="str">
        <f>"小学数学教师"</f>
        <v>小学数学教师</v>
      </c>
      <c r="D5" s="3" t="str">
        <f>"8040901"</f>
        <v>8040901</v>
      </c>
      <c r="E5" s="3" t="s">
        <v>0</v>
      </c>
      <c r="F5" s="3" t="str">
        <f>"67"</f>
        <v>67</v>
      </c>
      <c r="G5" s="4">
        <v>67</v>
      </c>
    </row>
    <row r="6" spans="1:7" ht="13.5">
      <c r="A6" s="3" t="str">
        <f>"梁庆"</f>
        <v>梁庆</v>
      </c>
      <c r="B6" s="3" t="str">
        <f>"1512059011508"</f>
        <v>1512059011508</v>
      </c>
      <c r="C6" s="3" t="str">
        <f>"小学语文教师"</f>
        <v>小学语文教师</v>
      </c>
      <c r="D6" s="3" t="str">
        <f>"8040401"</f>
        <v>8040401</v>
      </c>
      <c r="E6" s="3" t="s">
        <v>0</v>
      </c>
      <c r="F6" s="3" t="str">
        <f>"50"</f>
        <v>50</v>
      </c>
      <c r="G6" s="4">
        <v>50</v>
      </c>
    </row>
    <row r="7" spans="1:7" ht="13.5">
      <c r="A7" s="3" t="str">
        <f>"凌崇莲"</f>
        <v>凌崇莲</v>
      </c>
      <c r="B7" s="3" t="str">
        <f>"1512059022024"</f>
        <v>1512059022024</v>
      </c>
      <c r="C7" s="3" t="str">
        <f>"隆昌七中高中数学教师"</f>
        <v>隆昌七中高中数学教师</v>
      </c>
      <c r="D7" s="3" t="str">
        <f>"8060302"</f>
        <v>8060302</v>
      </c>
      <c r="E7" s="3" t="s">
        <v>0</v>
      </c>
      <c r="F7" s="3" t="str">
        <f>"71"</f>
        <v>71</v>
      </c>
      <c r="G7" s="4">
        <v>71</v>
      </c>
    </row>
    <row r="8" spans="1:7" ht="13.5">
      <c r="A8" s="3" t="str">
        <f>"陈玫"</f>
        <v>陈玫</v>
      </c>
      <c r="B8" s="3" t="str">
        <f>"1512059011227"</f>
        <v>1512059011227</v>
      </c>
      <c r="C8" s="3" t="str">
        <f>"小学语文教师"</f>
        <v>小学语文教师</v>
      </c>
      <c r="D8" s="3" t="str">
        <f>"8040401"</f>
        <v>8040401</v>
      </c>
      <c r="E8" s="3" t="s">
        <v>0</v>
      </c>
      <c r="F8" s="3" t="str">
        <f>"57"</f>
        <v>57</v>
      </c>
      <c r="G8" s="4">
        <v>57</v>
      </c>
    </row>
    <row r="9" spans="1:7" ht="13.5">
      <c r="A9" s="3" t="str">
        <f>"孙建英"</f>
        <v>孙建英</v>
      </c>
      <c r="B9" s="3" t="str">
        <f>"1512059010916"</f>
        <v>1512059010916</v>
      </c>
      <c r="C9" s="3" t="str">
        <f>"幼儿教师"</f>
        <v>幼儿教师</v>
      </c>
      <c r="D9" s="3" t="str">
        <f>"8040301"</f>
        <v>8040301</v>
      </c>
      <c r="E9" s="3" t="s">
        <v>0</v>
      </c>
      <c r="F9" s="3" t="str">
        <f>"51"</f>
        <v>51</v>
      </c>
      <c r="G9" s="4">
        <v>51</v>
      </c>
    </row>
    <row r="10" spans="1:7" ht="13.5">
      <c r="A10" s="3" t="str">
        <f>"吕佳"</f>
        <v>吕佳</v>
      </c>
      <c r="B10" s="3" t="str">
        <f>"1512059021425"</f>
        <v>1512059021425</v>
      </c>
      <c r="C10" s="3" t="str">
        <f>"隆昌二中高中英语教师"</f>
        <v>隆昌二中高中英语教师</v>
      </c>
      <c r="D10" s="3" t="str">
        <f>"8060203"</f>
        <v>8060203</v>
      </c>
      <c r="E10" s="3" t="s">
        <v>0</v>
      </c>
      <c r="F10" s="3" t="str">
        <f>"77"</f>
        <v>77</v>
      </c>
      <c r="G10" s="4">
        <v>77</v>
      </c>
    </row>
    <row r="11" spans="1:7" ht="13.5">
      <c r="A11" s="3" t="str">
        <f>"陈美"</f>
        <v>陈美</v>
      </c>
      <c r="B11" s="3" t="str">
        <f>"1512059021024"</f>
        <v>1512059021024</v>
      </c>
      <c r="C11" s="3" t="str">
        <f>"隆昌二中高中语文教师"</f>
        <v>隆昌二中高中语文教师</v>
      </c>
      <c r="D11" s="3" t="str">
        <f>"8060201"</f>
        <v>8060201</v>
      </c>
      <c r="E11" s="3" t="s">
        <v>0</v>
      </c>
      <c r="F11" s="3" t="str">
        <f>"77"</f>
        <v>77</v>
      </c>
      <c r="G11" s="4">
        <v>77</v>
      </c>
    </row>
    <row r="12" spans="1:7" ht="13.5">
      <c r="A12" s="3" t="str">
        <f>"钟丽"</f>
        <v>钟丽</v>
      </c>
      <c r="B12" s="3" t="str">
        <f>"1512059011503"</f>
        <v>1512059011503</v>
      </c>
      <c r="C12" s="3" t="str">
        <f>"小学语文教师"</f>
        <v>小学语文教师</v>
      </c>
      <c r="D12" s="3" t="str">
        <f>"8040401"</f>
        <v>8040401</v>
      </c>
      <c r="E12" s="3" t="s">
        <v>0</v>
      </c>
      <c r="F12" s="3" t="str">
        <f>"65"</f>
        <v>65</v>
      </c>
      <c r="G12" s="4">
        <v>65</v>
      </c>
    </row>
    <row r="13" spans="1:7" ht="13.5">
      <c r="A13" s="3" t="str">
        <f>"滕慧"</f>
        <v>滕慧</v>
      </c>
      <c r="B13" s="3" t="str">
        <f>"1512059021323"</f>
        <v>1512059021323</v>
      </c>
      <c r="C13" s="3" t="str">
        <f>"隆昌二中高中数学教师"</f>
        <v>隆昌二中高中数学教师</v>
      </c>
      <c r="D13" s="3" t="str">
        <f>"8060202"</f>
        <v>8060202</v>
      </c>
      <c r="E13" s="3" t="s">
        <v>0</v>
      </c>
      <c r="F13" s="3" t="str">
        <f>"73"</f>
        <v>73</v>
      </c>
      <c r="G13" s="4">
        <v>73</v>
      </c>
    </row>
    <row r="14" spans="1:7" ht="13.5">
      <c r="A14" s="3" t="str">
        <f>"段琴"</f>
        <v>段琴</v>
      </c>
      <c r="B14" s="3" t="str">
        <f>"1512059012816"</f>
        <v>1512059012816</v>
      </c>
      <c r="C14" s="3" t="str">
        <f>"小学数学教师"</f>
        <v>小学数学教师</v>
      </c>
      <c r="D14" s="3" t="str">
        <f>"8040901"</f>
        <v>8040901</v>
      </c>
      <c r="E14" s="3" t="s">
        <v>0</v>
      </c>
      <c r="F14" s="3" t="str">
        <f>"69"</f>
        <v>69</v>
      </c>
      <c r="G14" s="4">
        <v>69</v>
      </c>
    </row>
    <row r="15" spans="1:7" ht="13.5">
      <c r="A15" s="3" t="str">
        <f>"廖瑞"</f>
        <v>廖瑞</v>
      </c>
      <c r="B15" s="3" t="str">
        <f>"1512059011206"</f>
        <v>1512059011206</v>
      </c>
      <c r="C15" s="3" t="str">
        <f>"小学语文教师"</f>
        <v>小学语文教师</v>
      </c>
      <c r="D15" s="3" t="str">
        <f>"8040401"</f>
        <v>8040401</v>
      </c>
      <c r="E15" s="3" t="s">
        <v>0</v>
      </c>
      <c r="F15" s="3" t="str">
        <f>"58"</f>
        <v>58</v>
      </c>
      <c r="G15" s="4">
        <v>58</v>
      </c>
    </row>
    <row r="16" spans="1:7" ht="13.5">
      <c r="A16" s="3" t="str">
        <f>"李冬苗"</f>
        <v>李冬苗</v>
      </c>
      <c r="B16" s="3" t="str">
        <f>"1512059020913"</f>
        <v>1512059020913</v>
      </c>
      <c r="C16" s="3" t="str">
        <f>"隆昌一中生物教师"</f>
        <v>隆昌一中生物教师</v>
      </c>
      <c r="D16" s="3" t="str">
        <f>"8060104"</f>
        <v>8060104</v>
      </c>
      <c r="E16" s="3" t="s">
        <v>0</v>
      </c>
      <c r="F16" s="3" t="str">
        <f>"74"</f>
        <v>74</v>
      </c>
      <c r="G16" s="4">
        <v>74</v>
      </c>
    </row>
    <row r="17" spans="1:7" ht="13.5">
      <c r="A17" s="3" t="str">
        <f>"李强"</f>
        <v>李强</v>
      </c>
      <c r="B17" s="3" t="str">
        <f>"1512059022103"</f>
        <v>1512059022103</v>
      </c>
      <c r="C17" s="3" t="str">
        <f>"隆昌七中高中数学教师"</f>
        <v>隆昌七中高中数学教师</v>
      </c>
      <c r="D17" s="3" t="str">
        <f>"8060302"</f>
        <v>8060302</v>
      </c>
      <c r="E17" s="3" t="s">
        <v>0</v>
      </c>
      <c r="F17" s="3" t="str">
        <f>"71"</f>
        <v>71</v>
      </c>
      <c r="G17" s="4">
        <v>71</v>
      </c>
    </row>
    <row r="18" spans="1:7" ht="13.5">
      <c r="A18" s="3" t="str">
        <f>"颜玲"</f>
        <v>颜玲</v>
      </c>
      <c r="B18" s="3" t="str">
        <f>"1512059011014"</f>
        <v>1512059011014</v>
      </c>
      <c r="C18" s="3" t="str">
        <f>"幼儿教师"</f>
        <v>幼儿教师</v>
      </c>
      <c r="D18" s="3" t="str">
        <f>"8040301"</f>
        <v>8040301</v>
      </c>
      <c r="E18" s="3" t="s">
        <v>0</v>
      </c>
      <c r="F18" s="3" t="str">
        <f>"51"</f>
        <v>51</v>
      </c>
      <c r="G18" s="4">
        <v>51</v>
      </c>
    </row>
    <row r="19" spans="1:7" ht="13.5">
      <c r="A19" s="3" t="str">
        <f>"朱洋"</f>
        <v>朱洋</v>
      </c>
      <c r="B19" s="3" t="str">
        <f>"1512059011626"</f>
        <v>1512059011626</v>
      </c>
      <c r="C19" s="3" t="str">
        <f>"小学语文教师"</f>
        <v>小学语文教师</v>
      </c>
      <c r="D19" s="3" t="str">
        <f>"8040501"</f>
        <v>8040501</v>
      </c>
      <c r="E19" s="3" t="s">
        <v>0</v>
      </c>
      <c r="F19" s="3" t="str">
        <f>"68"</f>
        <v>68</v>
      </c>
      <c r="G19" s="4">
        <v>68</v>
      </c>
    </row>
    <row r="20" spans="1:7" ht="13.5">
      <c r="A20" s="3" t="str">
        <f>"陈娇雪"</f>
        <v>陈娇雪</v>
      </c>
      <c r="B20" s="3" t="str">
        <f>"1512059010105"</f>
        <v>1512059010105</v>
      </c>
      <c r="C20" s="3" t="str">
        <f>"幼儿教师"</f>
        <v>幼儿教师</v>
      </c>
      <c r="D20" s="3" t="str">
        <f>"8040101"</f>
        <v>8040101</v>
      </c>
      <c r="E20" s="3" t="s">
        <v>0</v>
      </c>
      <c r="F20" s="3" t="str">
        <f>"62"</f>
        <v>62</v>
      </c>
      <c r="G20" s="4">
        <v>62</v>
      </c>
    </row>
    <row r="21" spans="1:7" ht="13.5">
      <c r="A21" s="3" t="str">
        <f>"刘芸"</f>
        <v>刘芸</v>
      </c>
      <c r="B21" s="3" t="str">
        <f>"1512059020415"</f>
        <v>1512059020415</v>
      </c>
      <c r="C21" s="3" t="str">
        <f>"小学英语教师"</f>
        <v>小学英语教师</v>
      </c>
      <c r="D21" s="3" t="str">
        <f>"8041101"</f>
        <v>8041101</v>
      </c>
      <c r="E21" s="3" t="s">
        <v>0</v>
      </c>
      <c r="F21" s="3" t="str">
        <f>"48"</f>
        <v>48</v>
      </c>
      <c r="G21" s="4">
        <v>48</v>
      </c>
    </row>
    <row r="22" spans="1:7" ht="13.5">
      <c r="A22" s="3" t="str">
        <f>"杨蕴琦"</f>
        <v>杨蕴琦</v>
      </c>
      <c r="B22" s="3" t="str">
        <f>"1512059021508"</f>
        <v>1512059021508</v>
      </c>
      <c r="C22" s="3" t="str">
        <f>"隆昌二中高中英语教师"</f>
        <v>隆昌二中高中英语教师</v>
      </c>
      <c r="D22" s="3" t="str">
        <f>"8060203"</f>
        <v>8060203</v>
      </c>
      <c r="E22" s="3" t="s">
        <v>0</v>
      </c>
      <c r="F22" s="3" t="str">
        <f>"69"</f>
        <v>69</v>
      </c>
      <c r="G22" s="4">
        <v>69</v>
      </c>
    </row>
    <row r="23" spans="1:7" ht="13.5">
      <c r="A23" s="3" t="str">
        <f>"王炜"</f>
        <v>王炜</v>
      </c>
      <c r="B23" s="3" t="str">
        <f>"1512059022811"</f>
        <v>1512059022811</v>
      </c>
      <c r="C23" s="3" t="str">
        <f>"小学体育教师"</f>
        <v>小学体育教师</v>
      </c>
      <c r="D23" s="3" t="str">
        <f>"8070201"</f>
        <v>8070201</v>
      </c>
      <c r="E23" s="3" t="s">
        <v>0</v>
      </c>
      <c r="F23" s="3" t="str">
        <f>"53"</f>
        <v>53</v>
      </c>
      <c r="G23" s="4">
        <v>53</v>
      </c>
    </row>
    <row r="24" spans="1:7" ht="13.5">
      <c r="A24" s="3" t="str">
        <f>"邱汉琼"</f>
        <v>邱汉琼</v>
      </c>
      <c r="B24" s="3" t="str">
        <f>"1512059010324"</f>
        <v>1512059010324</v>
      </c>
      <c r="C24" s="3" t="str">
        <f>"幼儿教师"</f>
        <v>幼儿教师</v>
      </c>
      <c r="D24" s="3" t="str">
        <f>"8040201"</f>
        <v>8040201</v>
      </c>
      <c r="E24" s="3" t="s">
        <v>0</v>
      </c>
      <c r="F24" s="3" t="str">
        <f>"61"</f>
        <v>61</v>
      </c>
      <c r="G24" s="4">
        <v>61</v>
      </c>
    </row>
    <row r="25" spans="1:7" ht="13.5">
      <c r="A25" s="3" t="str">
        <f>"陈位涛"</f>
        <v>陈位涛</v>
      </c>
      <c r="B25" s="3" t="str">
        <f>"1512059013024"</f>
        <v>1512059013024</v>
      </c>
      <c r="C25" s="3" t="str">
        <f>"小学数学教师"</f>
        <v>小学数学教师</v>
      </c>
      <c r="D25" s="3" t="str">
        <f>"8040901"</f>
        <v>8040901</v>
      </c>
      <c r="E25" s="3" t="s">
        <v>0</v>
      </c>
      <c r="F25" s="3" t="str">
        <f>"60"</f>
        <v>60</v>
      </c>
      <c r="G25" s="4">
        <v>60</v>
      </c>
    </row>
    <row r="26" spans="1:7" ht="13.5">
      <c r="A26" s="3" t="str">
        <f>"彭玲"</f>
        <v>彭玲</v>
      </c>
      <c r="B26" s="3" t="str">
        <f>"1512059012122"</f>
        <v>1512059012122</v>
      </c>
      <c r="C26" s="3" t="str">
        <f>"小学语文教师"</f>
        <v>小学语文教师</v>
      </c>
      <c r="D26" s="3" t="str">
        <f>"8040701"</f>
        <v>8040701</v>
      </c>
      <c r="E26" s="3" t="s">
        <v>0</v>
      </c>
      <c r="F26" s="3" t="str">
        <f>"48"</f>
        <v>48</v>
      </c>
      <c r="G26" s="4">
        <v>48</v>
      </c>
    </row>
    <row r="27" spans="1:7" ht="13.5">
      <c r="A27" s="3" t="str">
        <f>"王智辉"</f>
        <v>王智辉</v>
      </c>
      <c r="B27" s="3" t="str">
        <f>"1512059010318"</f>
        <v>1512059010318</v>
      </c>
      <c r="C27" s="3" t="str">
        <f>"幼儿教师"</f>
        <v>幼儿教师</v>
      </c>
      <c r="D27" s="3" t="str">
        <f>"8040201"</f>
        <v>8040201</v>
      </c>
      <c r="E27" s="3" t="s">
        <v>0</v>
      </c>
      <c r="F27" s="3" t="str">
        <f>"54"</f>
        <v>54</v>
      </c>
      <c r="G27" s="4">
        <v>54</v>
      </c>
    </row>
    <row r="28" spans="1:7" ht="13.5">
      <c r="A28" s="3" t="str">
        <f>"范贤杰"</f>
        <v>范贤杰</v>
      </c>
      <c r="B28" s="3" t="str">
        <f>"1512059010104"</f>
        <v>1512059010104</v>
      </c>
      <c r="C28" s="3" t="str">
        <f>"幼儿教师"</f>
        <v>幼儿教师</v>
      </c>
      <c r="D28" s="3" t="str">
        <f>"8040101"</f>
        <v>8040101</v>
      </c>
      <c r="E28" s="3" t="s">
        <v>0</v>
      </c>
      <c r="F28" s="3" t="str">
        <f>"48"</f>
        <v>48</v>
      </c>
      <c r="G28" s="4">
        <v>48</v>
      </c>
    </row>
    <row r="29" spans="1:7" ht="13.5">
      <c r="A29" s="3" t="str">
        <f>"吕明燕"</f>
        <v>吕明燕</v>
      </c>
      <c r="B29" s="3" t="str">
        <f>"1512059022010"</f>
        <v>1512059022010</v>
      </c>
      <c r="C29" s="3" t="str">
        <f>"隆昌七中高中语文教师"</f>
        <v>隆昌七中高中语文教师</v>
      </c>
      <c r="D29" s="3" t="str">
        <f>"8060301"</f>
        <v>8060301</v>
      </c>
      <c r="E29" s="3" t="s">
        <v>0</v>
      </c>
      <c r="F29" s="3" t="str">
        <f>"61"</f>
        <v>61</v>
      </c>
      <c r="G29" s="4">
        <v>61</v>
      </c>
    </row>
    <row r="30" spans="1:7" ht="13.5">
      <c r="A30" s="3" t="str">
        <f>"赵芯"</f>
        <v>赵芯</v>
      </c>
      <c r="B30" s="3" t="str">
        <f>"1512059012207"</f>
        <v>1512059012207</v>
      </c>
      <c r="C30" s="3" t="str">
        <f>"小学语文教师"</f>
        <v>小学语文教师</v>
      </c>
      <c r="D30" s="3" t="str">
        <f>"8040701"</f>
        <v>8040701</v>
      </c>
      <c r="E30" s="3" t="s">
        <v>0</v>
      </c>
      <c r="F30" s="3" t="str">
        <f>"66"</f>
        <v>66</v>
      </c>
      <c r="G30" s="4">
        <v>66</v>
      </c>
    </row>
    <row r="31" spans="1:7" ht="13.5">
      <c r="A31" s="3" t="str">
        <f>"王浩"</f>
        <v>王浩</v>
      </c>
      <c r="B31" s="3" t="str">
        <f>"1512059011703"</f>
        <v>1512059011703</v>
      </c>
      <c r="C31" s="3" t="str">
        <f>"小学语文教师"</f>
        <v>小学语文教师</v>
      </c>
      <c r="D31" s="3" t="str">
        <f>"8040501"</f>
        <v>8040501</v>
      </c>
      <c r="E31" s="3" t="s">
        <v>0</v>
      </c>
      <c r="F31" s="3" t="str">
        <f>"56"</f>
        <v>56</v>
      </c>
      <c r="G31" s="4">
        <v>56</v>
      </c>
    </row>
    <row r="32" spans="1:7" ht="13.5">
      <c r="A32" s="3" t="str">
        <f>"周恬"</f>
        <v>周恬</v>
      </c>
      <c r="B32" s="3" t="str">
        <f>"1512059022123"</f>
        <v>1512059022123</v>
      </c>
      <c r="C32" s="3" t="str">
        <f>"隆昌七中高中英语教师"</f>
        <v>隆昌七中高中英语教师</v>
      </c>
      <c r="D32" s="3" t="str">
        <f>"8060303"</f>
        <v>8060303</v>
      </c>
      <c r="E32" s="3" t="s">
        <v>0</v>
      </c>
      <c r="F32" s="3" t="str">
        <f>"67"</f>
        <v>67</v>
      </c>
      <c r="G32" s="4">
        <v>67</v>
      </c>
    </row>
    <row r="33" spans="1:7" ht="13.5">
      <c r="A33" s="3" t="str">
        <f>"田莹"</f>
        <v>田莹</v>
      </c>
      <c r="B33" s="3" t="str">
        <f>"1512059010922"</f>
        <v>1512059010922</v>
      </c>
      <c r="C33" s="3" t="str">
        <f>"幼儿教师"</f>
        <v>幼儿教师</v>
      </c>
      <c r="D33" s="3" t="str">
        <f>"8040301"</f>
        <v>8040301</v>
      </c>
      <c r="E33" s="3" t="s">
        <v>0</v>
      </c>
      <c r="F33" s="3" t="str">
        <f>"67"</f>
        <v>67</v>
      </c>
      <c r="G33" s="4">
        <v>67</v>
      </c>
    </row>
    <row r="34" spans="1:7" ht="13.5">
      <c r="A34" s="3" t="str">
        <f>"朱娅林"</f>
        <v>朱娅林</v>
      </c>
      <c r="B34" s="3" t="str">
        <f>"1512059010108"</f>
        <v>1512059010108</v>
      </c>
      <c r="C34" s="3" t="str">
        <f>"幼儿教师"</f>
        <v>幼儿教师</v>
      </c>
      <c r="D34" s="3" t="str">
        <f>"8040101"</f>
        <v>8040101</v>
      </c>
      <c r="E34" s="3" t="s">
        <v>0</v>
      </c>
      <c r="F34" s="3" t="str">
        <f>"60"</f>
        <v>60</v>
      </c>
      <c r="G34" s="4">
        <v>60</v>
      </c>
    </row>
    <row r="35" spans="1:7" ht="13.5">
      <c r="A35" s="3" t="str">
        <f>"代荣丹"</f>
        <v>代荣丹</v>
      </c>
      <c r="B35" s="3" t="str">
        <f>"1512059010708"</f>
        <v>1512059010708</v>
      </c>
      <c r="C35" s="3" t="str">
        <f>"幼儿教师"</f>
        <v>幼儿教师</v>
      </c>
      <c r="D35" s="3" t="str">
        <f>"8040301"</f>
        <v>8040301</v>
      </c>
      <c r="E35" s="3" t="s">
        <v>0</v>
      </c>
      <c r="F35" s="3" t="str">
        <f>"49"</f>
        <v>49</v>
      </c>
      <c r="G35" s="4">
        <v>49</v>
      </c>
    </row>
    <row r="36" spans="1:7" ht="13.5">
      <c r="A36" s="3" t="str">
        <f>"周玥"</f>
        <v>周玥</v>
      </c>
      <c r="B36" s="3" t="str">
        <f>"1512059010418"</f>
        <v>1512059010418</v>
      </c>
      <c r="C36" s="3" t="str">
        <f>"幼儿教师"</f>
        <v>幼儿教师</v>
      </c>
      <c r="D36" s="3" t="str">
        <f>"8040201"</f>
        <v>8040201</v>
      </c>
      <c r="E36" s="3" t="s">
        <v>0</v>
      </c>
      <c r="F36" s="3" t="str">
        <f>"51"</f>
        <v>51</v>
      </c>
      <c r="G36" s="4">
        <v>51</v>
      </c>
    </row>
    <row r="37" spans="1:7" ht="13.5">
      <c r="A37" s="3" t="str">
        <f>"任小含"</f>
        <v>任小含</v>
      </c>
      <c r="B37" s="3" t="str">
        <f>"1512059022124"</f>
        <v>1512059022124</v>
      </c>
      <c r="C37" s="3" t="str">
        <f>"隆昌七中高中英语教师"</f>
        <v>隆昌七中高中英语教师</v>
      </c>
      <c r="D37" s="3" t="str">
        <f>"8060303"</f>
        <v>8060303</v>
      </c>
      <c r="E37" s="3" t="s">
        <v>0</v>
      </c>
      <c r="F37" s="3" t="str">
        <f>"71"</f>
        <v>71</v>
      </c>
      <c r="G37" s="4">
        <v>71</v>
      </c>
    </row>
    <row r="38" spans="1:7" ht="13.5">
      <c r="A38" s="3" t="str">
        <f>"黎玲"</f>
        <v>黎玲</v>
      </c>
      <c r="B38" s="3" t="str">
        <f>"1512059020208"</f>
        <v>1512059020208</v>
      </c>
      <c r="C38" s="3" t="str">
        <f>"小学数学教师"</f>
        <v>小学数学教师</v>
      </c>
      <c r="D38" s="3" t="str">
        <f>"8041001"</f>
        <v>8041001</v>
      </c>
      <c r="E38" s="3" t="s">
        <v>0</v>
      </c>
      <c r="F38" s="3" t="str">
        <f>"66"</f>
        <v>66</v>
      </c>
      <c r="G38" s="4">
        <v>66</v>
      </c>
    </row>
    <row r="39" spans="1:7" ht="13.5">
      <c r="A39" s="3" t="str">
        <f>"罗秋艳"</f>
        <v>罗秋艳</v>
      </c>
      <c r="B39" s="3" t="str">
        <f>"1512059010617"</f>
        <v>1512059010617</v>
      </c>
      <c r="C39" s="3" t="str">
        <f>"幼儿教师"</f>
        <v>幼儿教师</v>
      </c>
      <c r="D39" s="3" t="str">
        <f>"8040301"</f>
        <v>8040301</v>
      </c>
      <c r="E39" s="3" t="s">
        <v>0</v>
      </c>
      <c r="F39" s="3" t="str">
        <f>"38"</f>
        <v>38</v>
      </c>
      <c r="G39" s="4">
        <v>38</v>
      </c>
    </row>
    <row r="40" spans="1:7" ht="13.5">
      <c r="A40" s="3" t="str">
        <f>"张泽鑫"</f>
        <v>张泽鑫</v>
      </c>
      <c r="B40" s="3" t="str">
        <f>"1512059021522"</f>
        <v>1512059021522</v>
      </c>
      <c r="C40" s="3" t="str">
        <f>"隆昌二中高中英语教师"</f>
        <v>隆昌二中高中英语教师</v>
      </c>
      <c r="D40" s="3" t="str">
        <f>"8060203"</f>
        <v>8060203</v>
      </c>
      <c r="E40" s="3" t="s">
        <v>0</v>
      </c>
      <c r="F40" s="3" t="str">
        <f>"51"</f>
        <v>51</v>
      </c>
      <c r="G40" s="4">
        <v>51</v>
      </c>
    </row>
    <row r="41" spans="1:7" ht="13.5">
      <c r="A41" s="3" t="str">
        <f>"张婷"</f>
        <v>张婷</v>
      </c>
      <c r="B41" s="3" t="str">
        <f>"1512059012911"</f>
        <v>1512059012911</v>
      </c>
      <c r="C41" s="3" t="str">
        <f>"小学数学教师"</f>
        <v>小学数学教师</v>
      </c>
      <c r="D41" s="3" t="str">
        <f>"8040901"</f>
        <v>8040901</v>
      </c>
      <c r="E41" s="3" t="s">
        <v>0</v>
      </c>
      <c r="F41" s="3" t="str">
        <f>"66"</f>
        <v>66</v>
      </c>
      <c r="G41" s="4">
        <v>66</v>
      </c>
    </row>
    <row r="42" spans="1:7" ht="13.5">
      <c r="A42" s="3" t="str">
        <f>"杨苹"</f>
        <v>杨苹</v>
      </c>
      <c r="B42" s="3" t="str">
        <f>"1512059020815"</f>
        <v>1512059020815</v>
      </c>
      <c r="C42" s="3" t="str">
        <f>"隆昌一中生物教师"</f>
        <v>隆昌一中生物教师</v>
      </c>
      <c r="D42" s="3" t="str">
        <f>"8060104"</f>
        <v>8060104</v>
      </c>
      <c r="E42" s="3" t="s">
        <v>0</v>
      </c>
      <c r="F42" s="3" t="str">
        <f>"65"</f>
        <v>65</v>
      </c>
      <c r="G42" s="4">
        <v>65</v>
      </c>
    </row>
    <row r="43" spans="1:7" ht="13.5">
      <c r="A43" s="3" t="str">
        <f>"邹露瑶"</f>
        <v>邹露瑶</v>
      </c>
      <c r="B43" s="3" t="str">
        <f>"1512059011423"</f>
        <v>1512059011423</v>
      </c>
      <c r="C43" s="3" t="str">
        <f>"小学语文教师"</f>
        <v>小学语文教师</v>
      </c>
      <c r="D43" s="3" t="str">
        <f>"8040401"</f>
        <v>8040401</v>
      </c>
      <c r="E43" s="3" t="s">
        <v>0</v>
      </c>
      <c r="F43" s="3" t="str">
        <f>"49"</f>
        <v>49</v>
      </c>
      <c r="G43" s="4">
        <v>49</v>
      </c>
    </row>
    <row r="44" spans="1:7" ht="13.5">
      <c r="A44" s="3" t="str">
        <f>"陈翠红"</f>
        <v>陈翠红</v>
      </c>
      <c r="B44" s="3" t="str">
        <f>"1512059022228"</f>
        <v>1512059022228</v>
      </c>
      <c r="C44" s="3" t="str">
        <f>"隆昌七中高中英语教师"</f>
        <v>隆昌七中高中英语教师</v>
      </c>
      <c r="D44" s="3" t="str">
        <f>"8060303"</f>
        <v>8060303</v>
      </c>
      <c r="E44" s="3" t="s">
        <v>0</v>
      </c>
      <c r="F44" s="3" t="str">
        <f>"62"</f>
        <v>62</v>
      </c>
      <c r="G44" s="4">
        <v>62</v>
      </c>
    </row>
    <row r="45" spans="1:7" ht="13.5">
      <c r="A45" s="3" t="str">
        <f>"刘全帅"</f>
        <v>刘全帅</v>
      </c>
      <c r="B45" s="3" t="str">
        <f>"1512059021209"</f>
        <v>1512059021209</v>
      </c>
      <c r="C45" s="3" t="str">
        <f>"隆昌二中高中语文教师"</f>
        <v>隆昌二中高中语文教师</v>
      </c>
      <c r="D45" s="3" t="str">
        <f>"8060201"</f>
        <v>8060201</v>
      </c>
      <c r="E45" s="3" t="s">
        <v>0</v>
      </c>
      <c r="F45" s="3" t="str">
        <f>"63"</f>
        <v>63</v>
      </c>
      <c r="G45" s="4">
        <v>63</v>
      </c>
    </row>
    <row r="46" spans="1:7" ht="13.5">
      <c r="A46" s="3" t="str">
        <f>"曾一雯"</f>
        <v>曾一雯</v>
      </c>
      <c r="B46" s="3" t="str">
        <f>"1512059021309"</f>
        <v>1512059021309</v>
      </c>
      <c r="C46" s="3" t="str">
        <f>"隆昌二中高中数学教师"</f>
        <v>隆昌二中高中数学教师</v>
      </c>
      <c r="D46" s="3" t="str">
        <f>"8060202"</f>
        <v>8060202</v>
      </c>
      <c r="E46" s="3" t="s">
        <v>0</v>
      </c>
      <c r="F46" s="3" t="str">
        <f>"70"</f>
        <v>70</v>
      </c>
      <c r="G46" s="4">
        <v>70</v>
      </c>
    </row>
    <row r="47" spans="1:7" ht="13.5">
      <c r="A47" s="3" t="str">
        <f>"冯天强"</f>
        <v>冯天强</v>
      </c>
      <c r="B47" s="3" t="str">
        <f>"1512059020302"</f>
        <v>1512059020302</v>
      </c>
      <c r="C47" s="3" t="str">
        <f>"小学数学教师"</f>
        <v>小学数学教师</v>
      </c>
      <c r="D47" s="3" t="str">
        <f>"8041001"</f>
        <v>8041001</v>
      </c>
      <c r="E47" s="3" t="s">
        <v>0</v>
      </c>
      <c r="F47" s="3" t="str">
        <f>"58"</f>
        <v>58</v>
      </c>
      <c r="G47" s="4">
        <v>58</v>
      </c>
    </row>
    <row r="48" spans="1:7" ht="13.5">
      <c r="A48" s="3" t="str">
        <f>"黄小燕"</f>
        <v>黄小燕</v>
      </c>
      <c r="B48" s="3" t="str">
        <f>"1512059021617"</f>
        <v>1512059021617</v>
      </c>
      <c r="C48" s="3" t="str">
        <f>"隆昌二中高中英语教师"</f>
        <v>隆昌二中高中英语教师</v>
      </c>
      <c r="D48" s="3" t="str">
        <f>"8060203"</f>
        <v>8060203</v>
      </c>
      <c r="E48" s="3" t="s">
        <v>0</v>
      </c>
      <c r="F48" s="3" t="str">
        <f>"69"</f>
        <v>69</v>
      </c>
      <c r="G48" s="4">
        <v>69</v>
      </c>
    </row>
    <row r="49" spans="1:7" ht="13.5">
      <c r="A49" s="3" t="str">
        <f>"徐美"</f>
        <v>徐美</v>
      </c>
      <c r="B49" s="3" t="str">
        <f>"1512059021310"</f>
        <v>1512059021310</v>
      </c>
      <c r="C49" s="3" t="str">
        <f>"隆昌二中高中数学教师"</f>
        <v>隆昌二中高中数学教师</v>
      </c>
      <c r="D49" s="3" t="str">
        <f>"8060202"</f>
        <v>8060202</v>
      </c>
      <c r="E49" s="3" t="s">
        <v>0</v>
      </c>
      <c r="F49" s="3" t="str">
        <f>"67"</f>
        <v>67</v>
      </c>
      <c r="G49" s="4">
        <v>67</v>
      </c>
    </row>
    <row r="50" spans="1:7" ht="13.5">
      <c r="A50" s="3" t="str">
        <f>"王姝苏"</f>
        <v>王姝苏</v>
      </c>
      <c r="B50" s="3" t="str">
        <f>"1512059010829"</f>
        <v>1512059010829</v>
      </c>
      <c r="C50" s="3" t="str">
        <f>"幼儿教师"</f>
        <v>幼儿教师</v>
      </c>
      <c r="D50" s="3" t="str">
        <f>"8040301"</f>
        <v>8040301</v>
      </c>
      <c r="E50" s="3" t="s">
        <v>0</v>
      </c>
      <c r="F50" s="3" t="str">
        <f>"53"</f>
        <v>53</v>
      </c>
      <c r="G50" s="4">
        <v>53</v>
      </c>
    </row>
    <row r="51" spans="1:7" ht="13.5">
      <c r="A51" s="3" t="str">
        <f>"辜超群"</f>
        <v>辜超群</v>
      </c>
      <c r="B51" s="3" t="str">
        <f>"1512059010413"</f>
        <v>1512059010413</v>
      </c>
      <c r="C51" s="3" t="str">
        <f>"幼儿教师"</f>
        <v>幼儿教师</v>
      </c>
      <c r="D51" s="3" t="str">
        <f>"8040201"</f>
        <v>8040201</v>
      </c>
      <c r="E51" s="3" t="s">
        <v>0</v>
      </c>
      <c r="F51" s="3" t="str">
        <f>"43"</f>
        <v>43</v>
      </c>
      <c r="G51" s="4">
        <v>43</v>
      </c>
    </row>
    <row r="52" spans="1:7" ht="13.5">
      <c r="A52" s="3" t="str">
        <f>"王云霞"</f>
        <v>王云霞</v>
      </c>
      <c r="B52" s="3" t="str">
        <f>"1512059022020"</f>
        <v>1512059022020</v>
      </c>
      <c r="C52" s="3" t="str">
        <f>"隆昌七中高中语文教师"</f>
        <v>隆昌七中高中语文教师</v>
      </c>
      <c r="D52" s="3" t="str">
        <f>"8060301"</f>
        <v>8060301</v>
      </c>
      <c r="E52" s="3" t="s">
        <v>0</v>
      </c>
      <c r="F52" s="3" t="str">
        <f>"66"</f>
        <v>66</v>
      </c>
      <c r="G52" s="4">
        <v>66</v>
      </c>
    </row>
    <row r="53" spans="1:7" ht="13.5">
      <c r="A53" s="3" t="str">
        <f>"李恒莲"</f>
        <v>李恒莲</v>
      </c>
      <c r="B53" s="3" t="str">
        <f>"1512059010903"</f>
        <v>1512059010903</v>
      </c>
      <c r="C53" s="3" t="str">
        <f>"幼儿教师"</f>
        <v>幼儿教师</v>
      </c>
      <c r="D53" s="3" t="str">
        <f>"8040301"</f>
        <v>8040301</v>
      </c>
      <c r="E53" s="3" t="s">
        <v>0</v>
      </c>
      <c r="F53" s="3" t="str">
        <f>"58"</f>
        <v>58</v>
      </c>
      <c r="G53" s="4">
        <v>58</v>
      </c>
    </row>
    <row r="54" spans="1:7" ht="13.5">
      <c r="A54" s="3" t="str">
        <f>"黄菲"</f>
        <v>黄菲</v>
      </c>
      <c r="B54" s="3" t="str">
        <f>"1512059020725"</f>
        <v>1512059020725</v>
      </c>
      <c r="C54" s="3" t="str">
        <f>"隆昌一中化学教师"</f>
        <v>隆昌一中化学教师</v>
      </c>
      <c r="D54" s="3" t="str">
        <f>"8060103"</f>
        <v>8060103</v>
      </c>
      <c r="E54" s="3" t="s">
        <v>0</v>
      </c>
      <c r="F54" s="3" t="str">
        <f>"71"</f>
        <v>71</v>
      </c>
      <c r="G54" s="4">
        <v>71</v>
      </c>
    </row>
    <row r="55" spans="1:7" ht="13.5">
      <c r="A55" s="3" t="str">
        <f>"冯佳"</f>
        <v>冯佳</v>
      </c>
      <c r="B55" s="3" t="str">
        <f>"1512059011617"</f>
        <v>1512059011617</v>
      </c>
      <c r="C55" s="3" t="str">
        <f>"小学语文教师"</f>
        <v>小学语文教师</v>
      </c>
      <c r="D55" s="3" t="str">
        <f>"8040401"</f>
        <v>8040401</v>
      </c>
      <c r="E55" s="3" t="s">
        <v>0</v>
      </c>
      <c r="F55" s="3" t="str">
        <f>"60"</f>
        <v>60</v>
      </c>
      <c r="G55" s="4">
        <v>60</v>
      </c>
    </row>
    <row r="56" spans="1:7" ht="13.5">
      <c r="A56" s="3" t="str">
        <f>"何学燕"</f>
        <v>何学燕</v>
      </c>
      <c r="B56" s="3" t="str">
        <f>"1512059021805"</f>
        <v>1512059021805</v>
      </c>
      <c r="C56" s="3" t="str">
        <f>"隆昌二中高中英语教师"</f>
        <v>隆昌二中高中英语教师</v>
      </c>
      <c r="D56" s="3" t="str">
        <f>"8060203"</f>
        <v>8060203</v>
      </c>
      <c r="E56" s="3" t="s">
        <v>0</v>
      </c>
      <c r="F56" s="3" t="str">
        <f>"69"</f>
        <v>69</v>
      </c>
      <c r="G56" s="4">
        <v>69</v>
      </c>
    </row>
    <row r="57" spans="1:7" ht="13.5">
      <c r="A57" s="3" t="str">
        <f>"李倩"</f>
        <v>李倩</v>
      </c>
      <c r="B57" s="3" t="str">
        <f>"1512059010808"</f>
        <v>1512059010808</v>
      </c>
      <c r="C57" s="3" t="str">
        <f>"幼儿教师"</f>
        <v>幼儿教师</v>
      </c>
      <c r="D57" s="3" t="str">
        <f>"8040301"</f>
        <v>8040301</v>
      </c>
      <c r="E57" s="3" t="s">
        <v>0</v>
      </c>
      <c r="F57" s="3" t="str">
        <f>"48"</f>
        <v>48</v>
      </c>
      <c r="G57" s="4">
        <v>48</v>
      </c>
    </row>
    <row r="58" spans="1:7" ht="13.5">
      <c r="A58" s="3" t="str">
        <f>"周鑫宇"</f>
        <v>周鑫宇</v>
      </c>
      <c r="B58" s="3" t="str">
        <f>"1512059022817"</f>
        <v>1512059022817</v>
      </c>
      <c r="C58" s="3" t="str">
        <f>"小学体育教师"</f>
        <v>小学体育教师</v>
      </c>
      <c r="D58" s="3" t="str">
        <f>"8070201"</f>
        <v>8070201</v>
      </c>
      <c r="E58" s="3" t="s">
        <v>0</v>
      </c>
      <c r="F58" s="3" t="str">
        <f>"60"</f>
        <v>60</v>
      </c>
      <c r="G58" s="4">
        <v>60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cloudz</cp:lastModifiedBy>
  <dcterms:created xsi:type="dcterms:W3CDTF">2015-12-21T01:50:59Z</dcterms:created>
  <dcterms:modified xsi:type="dcterms:W3CDTF">2015-12-22T07:15:18Z</dcterms:modified>
  <cp:category/>
  <cp:version/>
  <cp:contentType/>
  <cp:contentStatus/>
</cp:coreProperties>
</file>